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KD Accountancy\Spreadsheet Calculators\"/>
    </mc:Choice>
  </mc:AlternateContent>
  <xr:revisionPtr revIDLastSave="0" documentId="13_ncr:1_{A52E95B6-1A9A-4F8E-BFDA-A3E98F7C4C04}" xr6:coauthVersionLast="47" xr6:coauthVersionMax="47" xr10:uidLastSave="{00000000-0000-0000-0000-000000000000}"/>
  <bookViews>
    <workbookView xWindow="-108" yWindow="-108" windowWidth="23256" windowHeight="12456" xr2:uid="{F7D0C347-035F-4D03-AA9D-47F421A9F0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 s="1"/>
  <c r="B21" i="1"/>
  <c r="B29" i="1"/>
  <c r="N5" i="1"/>
  <c r="N6" i="1"/>
  <c r="C21" i="1"/>
  <c r="D21" i="1" s="1"/>
  <c r="E7" i="1"/>
  <c r="E11" i="1"/>
  <c r="E21" i="1" l="1"/>
  <c r="C20" i="1" l="1"/>
  <c r="B30" i="1" s="1"/>
  <c r="C30" i="1" s="1"/>
  <c r="I9" i="1"/>
  <c r="I10" i="1"/>
  <c r="J10" i="1" s="1"/>
  <c r="I11" i="1"/>
  <c r="I7" i="1"/>
  <c r="D30" i="1" l="1"/>
  <c r="E30" i="1"/>
  <c r="C29" i="1"/>
  <c r="C31" i="1" s="1"/>
  <c r="B41" i="1"/>
  <c r="C41" i="1" s="1"/>
  <c r="C22" i="1"/>
  <c r="B34" i="1"/>
  <c r="B33" i="1"/>
  <c r="C33" i="1" s="1"/>
  <c r="E20" i="1"/>
  <c r="D20" i="1"/>
  <c r="C34" i="1" l="1"/>
  <c r="E34" i="1" s="1"/>
  <c r="E29" i="1"/>
  <c r="E31" i="1" s="1"/>
  <c r="D29" i="1"/>
  <c r="D31" i="1" s="1"/>
  <c r="D22" i="1"/>
  <c r="E22" i="1"/>
  <c r="E41" i="1"/>
  <c r="D41" i="1"/>
  <c r="B35" i="1"/>
  <c r="B25" i="1"/>
  <c r="D34" i="1" l="1"/>
  <c r="B24" i="1"/>
  <c r="B26" i="1"/>
  <c r="C26" i="1" s="1"/>
  <c r="D26" i="1" s="1"/>
  <c r="C35" i="1"/>
  <c r="E33" i="1"/>
  <c r="E35" i="1" s="1"/>
  <c r="D33" i="1"/>
  <c r="D35" i="1" s="1"/>
  <c r="E26" i="1" l="1"/>
  <c r="C24" i="1"/>
  <c r="C25" i="1"/>
  <c r="C27" i="1" l="1"/>
  <c r="C37" i="1" s="1"/>
  <c r="C39" i="1" s="1"/>
  <c r="D25" i="1"/>
  <c r="E25" i="1"/>
  <c r="E24" i="1"/>
  <c r="D24" i="1"/>
  <c r="B27" i="1"/>
  <c r="D27" i="1" l="1"/>
  <c r="E27" i="1"/>
  <c r="E37" i="1" l="1"/>
  <c r="E39" i="1" s="1"/>
  <c r="D37" i="1"/>
  <c r="D39" i="1" s="1"/>
</calcChain>
</file>

<file path=xl/sharedStrings.xml><?xml version="1.0" encoding="utf-8"?>
<sst xmlns="http://schemas.openxmlformats.org/spreadsheetml/2006/main" count="47" uniqueCount="38">
  <si>
    <t>Tax Bands</t>
  </si>
  <si>
    <t>Personal Allowance</t>
  </si>
  <si>
    <t>Basic Rate</t>
  </si>
  <si>
    <t>Higher Rate</t>
  </si>
  <si>
    <t>Additional Rate</t>
  </si>
  <si>
    <t>Up to £12,570</t>
  </si>
  <si>
    <t>£150,000 +</t>
  </si>
  <si>
    <t>£12,571 - £50,270</t>
  </si>
  <si>
    <t>£50,271 - £150,000</t>
  </si>
  <si>
    <t>NI Thresholds</t>
  </si>
  <si>
    <t>Higher Rate Tax</t>
  </si>
  <si>
    <t>Additional Rate Tax</t>
  </si>
  <si>
    <t>Take Home Pay Calculator
Tax Year 2021/22</t>
  </si>
  <si>
    <t>Weekly</t>
  </si>
  <si>
    <t>Monthly</t>
  </si>
  <si>
    <t>Yearly</t>
  </si>
  <si>
    <t>Lower Earning Limit</t>
  </si>
  <si>
    <t>Primary Threshold</t>
  </si>
  <si>
    <t>Secondary Threshold</t>
  </si>
  <si>
    <t>Upper Earnings Limit</t>
  </si>
  <si>
    <t>Upper Secondary Threshold</t>
  </si>
  <si>
    <t>Tax Code</t>
  </si>
  <si>
    <t>Tax Free Allowance</t>
  </si>
  <si>
    <t>Total Taxable</t>
  </si>
  <si>
    <t xml:space="preserve">Basic Rate Tax </t>
  </si>
  <si>
    <t>Total Tax Due</t>
  </si>
  <si>
    <t>Student Loan</t>
  </si>
  <si>
    <t>National Insurance up to UEL</t>
  </si>
  <si>
    <t>National Insurance over UEL</t>
  </si>
  <si>
    <t>Total Tax Deductions</t>
  </si>
  <si>
    <t>Net Wages</t>
  </si>
  <si>
    <t>Employers NI</t>
  </si>
  <si>
    <t>National Insurance</t>
  </si>
  <si>
    <t>Plan 1</t>
  </si>
  <si>
    <t>Plan 2</t>
  </si>
  <si>
    <t>No</t>
  </si>
  <si>
    <t>Gross Pay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</si>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</sst>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%"/>
    <numFmt numFmtId="166" formatCode="0000\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oudy Old Style"/>
      <family val="1"/>
    </font>
    <font>
      <b/>
      <sz val="12"/>
      <color theme="1"/>
      <name val="Goudy Old Style"/>
      <family val="1"/>
    </font>
    <font>
      <b/>
      <sz val="24"/>
      <color rgb="FFF7B551"/>
      <name val="Goudy Old Style"/>
      <family val="1"/>
    </font>
    <font>
      <b/>
      <sz val="12"/>
      <color rgb="FFFF0000"/>
      <name val="Goudy Old Style"/>
      <family val="1"/>
    </font>
    <font>
      <sz val="12"/>
      <color theme="0"/>
      <name val="Goudy Old Style"/>
      <family val="1"/>
    </font>
    <font>
      <b/>
      <sz val="12"/>
      <color theme="0"/>
      <name val="Goudy Old Style"/>
      <family val="1"/>
    </font>
    <font>
      <sz val="14"/>
      <color theme="1"/>
      <name val="Goudy Old Style"/>
      <family val="1"/>
    </font>
    <font>
      <sz val="14"/>
      <color rgb="FFF7B551"/>
      <name val="Goudy Old Style"/>
      <family val="1"/>
    </font>
    <font>
      <sz val="14"/>
      <color theme="0"/>
      <name val="Goudy Old Style"/>
      <family val="1"/>
    </font>
    <font>
      <b/>
      <sz val="14"/>
      <color theme="1"/>
      <name val="Goudy Old Style"/>
      <family val="1"/>
    </font>
    <font>
      <b/>
      <sz val="14"/>
      <color theme="0"/>
      <name val="Goudy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080"/>
        <bgColor indexed="64"/>
      </patternFill>
    </fill>
  </fills>
  <borders count="5">
    <border>
      <left/>
      <right/>
      <top/>
      <bottom/>
      <diagonal/>
    </border>
    <border>
      <left style="medium">
        <color rgb="FFF7B551"/>
      </left>
      <right style="medium">
        <color rgb="FFF7B551"/>
      </right>
      <top style="medium">
        <color rgb="FFF7B551"/>
      </top>
      <bottom/>
      <diagonal/>
    </border>
    <border>
      <left style="medium">
        <color rgb="FFF7B551"/>
      </left>
      <right style="medium">
        <color rgb="FFF7B551"/>
      </right>
      <top/>
      <bottom/>
      <diagonal/>
    </border>
    <border>
      <left style="medium">
        <color rgb="FFF7B551"/>
      </left>
      <right style="medium">
        <color rgb="FFF7B551"/>
      </right>
      <top/>
      <bottom style="medium">
        <color rgb="FFF7B551"/>
      </bottom>
      <diagonal/>
    </border>
    <border>
      <left style="medium">
        <color rgb="FFF7B55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44" fontId="2" fillId="3" borderId="0" xfId="0" applyNumberFormat="1" applyFont="1" applyFill="1"/>
    <xf numFmtId="44" fontId="3" fillId="3" borderId="0" xfId="0" applyNumberFormat="1" applyFont="1" applyFill="1"/>
    <xf numFmtId="44" fontId="2" fillId="2" borderId="0" xfId="0" applyNumberFormat="1" applyFont="1" applyFill="1" applyProtection="1"/>
    <xf numFmtId="44" fontId="2" fillId="2" borderId="1" xfId="0" applyNumberFormat="1" applyFont="1" applyFill="1" applyBorder="1" applyProtection="1"/>
    <xf numFmtId="44" fontId="2" fillId="2" borderId="2" xfId="0" applyNumberFormat="1" applyFont="1" applyFill="1" applyBorder="1" applyProtection="1"/>
    <xf numFmtId="44" fontId="2" fillId="2" borderId="3" xfId="0" applyNumberFormat="1" applyFont="1" applyFill="1" applyBorder="1" applyProtection="1"/>
    <xf numFmtId="44" fontId="2" fillId="3" borderId="0" xfId="0" applyNumberFormat="1" applyFont="1" applyFill="1" applyProtection="1"/>
    <xf numFmtId="44" fontId="2" fillId="2" borderId="0" xfId="0" applyNumberFormat="1" applyFont="1" applyFill="1" applyBorder="1" applyProtection="1"/>
    <xf numFmtId="44" fontId="2" fillId="3" borderId="0" xfId="0" applyNumberFormat="1" applyFont="1" applyFill="1" applyBorder="1" applyProtection="1"/>
    <xf numFmtId="44" fontId="2" fillId="3" borderId="0" xfId="0" applyNumberFormat="1" applyFont="1" applyFill="1" applyBorder="1"/>
    <xf numFmtId="44" fontId="2" fillId="2" borderId="0" xfId="0" applyNumberFormat="1" applyFont="1" applyFill="1"/>
    <xf numFmtId="44" fontId="2" fillId="2" borderId="0" xfId="0" applyNumberFormat="1" applyFont="1" applyFill="1" applyBorder="1" applyAlignment="1">
      <alignment horizontal="left"/>
    </xf>
    <xf numFmtId="44" fontId="2" fillId="2" borderId="0" xfId="0" applyNumberFormat="1" applyFont="1" applyFill="1" applyBorder="1" applyAlignment="1" applyProtection="1">
      <alignment horizontal="left"/>
    </xf>
    <xf numFmtId="44" fontId="3" fillId="2" borderId="4" xfId="0" applyNumberFormat="1" applyFont="1" applyFill="1" applyBorder="1" applyAlignment="1" applyProtection="1"/>
    <xf numFmtId="44" fontId="3" fillId="2" borderId="0" xfId="0" applyNumberFormat="1" applyFont="1" applyFill="1" applyBorder="1" applyAlignment="1" applyProtection="1"/>
    <xf numFmtId="44" fontId="2" fillId="2" borderId="0" xfId="0" applyNumberFormat="1" applyFont="1" applyFill="1" applyBorder="1"/>
    <xf numFmtId="44" fontId="6" fillId="3" borderId="0" xfId="0" applyNumberFormat="1" applyFont="1" applyFill="1" applyProtection="1"/>
    <xf numFmtId="44" fontId="6" fillId="3" borderId="0" xfId="0" applyNumberFormat="1" applyFont="1" applyFill="1"/>
    <xf numFmtId="44" fontId="7" fillId="3" borderId="0" xfId="0" applyNumberFormat="1" applyFont="1" applyFill="1"/>
    <xf numFmtId="44" fontId="3" fillId="3" borderId="0" xfId="0" applyNumberFormat="1" applyFont="1" applyFill="1" applyBorder="1"/>
    <xf numFmtId="44" fontId="2" fillId="3" borderId="0" xfId="0" applyNumberFormat="1" applyFont="1" applyFill="1" applyBorder="1" applyAlignment="1" applyProtection="1">
      <alignment horizontal="center"/>
    </xf>
    <xf numFmtId="164" fontId="2" fillId="3" borderId="0" xfId="0" applyNumberFormat="1" applyFont="1" applyFill="1" applyBorder="1" applyProtection="1"/>
    <xf numFmtId="44" fontId="8" fillId="2" borderId="0" xfId="0" applyNumberFormat="1" applyFont="1" applyFill="1" applyProtection="1"/>
    <xf numFmtId="44" fontId="8" fillId="2" borderId="0" xfId="0" applyNumberFormat="1" applyFont="1" applyFill="1"/>
    <xf numFmtId="44" fontId="8" fillId="3" borderId="0" xfId="0" applyNumberFormat="1" applyFont="1" applyFill="1" applyProtection="1"/>
    <xf numFmtId="44" fontId="10" fillId="3" borderId="0" xfId="0" applyNumberFormat="1" applyFont="1" applyFill="1" applyProtection="1"/>
    <xf numFmtId="44" fontId="10" fillId="3" borderId="0" xfId="0" applyNumberFormat="1" applyFont="1" applyFill="1"/>
    <xf numFmtId="44" fontId="8" fillId="3" borderId="0" xfId="0" applyNumberFormat="1" applyFont="1" applyFill="1"/>
    <xf numFmtId="166" fontId="8" fillId="2" borderId="0" xfId="0" applyNumberFormat="1" applyFont="1" applyFill="1" applyProtection="1"/>
    <xf numFmtId="44" fontId="8" fillId="2" borderId="0" xfId="0" applyNumberFormat="1" applyFont="1" applyFill="1" applyBorder="1" applyProtection="1"/>
    <xf numFmtId="164" fontId="8" fillId="2" borderId="0" xfId="0" applyNumberFormat="1" applyFont="1" applyFill="1" applyBorder="1" applyProtection="1"/>
    <xf numFmtId="44" fontId="8" fillId="3" borderId="0" xfId="0" applyNumberFormat="1" applyFont="1" applyFill="1" applyBorder="1" applyProtection="1"/>
    <xf numFmtId="44" fontId="11" fillId="2" borderId="0" xfId="0" applyNumberFormat="1" applyFont="1" applyFill="1" applyBorder="1" applyProtection="1"/>
    <xf numFmtId="44" fontId="11" fillId="2" borderId="0" xfId="0" applyNumberFormat="1" applyFont="1" applyFill="1"/>
    <xf numFmtId="164" fontId="11" fillId="2" borderId="0" xfId="0" applyNumberFormat="1" applyFont="1" applyFill="1" applyBorder="1" applyProtection="1"/>
    <xf numFmtId="44" fontId="11" fillId="3" borderId="0" xfId="0" applyNumberFormat="1" applyFont="1" applyFill="1" applyBorder="1" applyProtection="1"/>
    <xf numFmtId="44" fontId="12" fillId="3" borderId="0" xfId="0" applyNumberFormat="1" applyFont="1" applyFill="1" applyProtection="1"/>
    <xf numFmtId="44" fontId="12" fillId="3" borderId="0" xfId="0" applyNumberFormat="1" applyFont="1" applyFill="1"/>
    <xf numFmtId="44" fontId="11" fillId="3" borderId="0" xfId="0" applyNumberFormat="1" applyFont="1" applyFill="1"/>
    <xf numFmtId="44" fontId="8" fillId="2" borderId="0" xfId="2" applyNumberFormat="1" applyFont="1" applyFill="1" applyBorder="1" applyProtection="1"/>
    <xf numFmtId="44" fontId="11" fillId="2" borderId="0" xfId="1" applyNumberFormat="1" applyFont="1" applyFill="1" applyBorder="1" applyProtection="1"/>
    <xf numFmtId="165" fontId="8" fillId="2" borderId="0" xfId="1" applyNumberFormat="1" applyFont="1" applyFill="1" applyBorder="1" applyProtection="1"/>
    <xf numFmtId="9" fontId="8" fillId="2" borderId="0" xfId="1" applyFont="1" applyFill="1" applyBorder="1" applyAlignment="1" applyProtection="1">
      <alignment horizontal="right"/>
    </xf>
    <xf numFmtId="44" fontId="8" fillId="2" borderId="0" xfId="0" applyNumberFormat="1" applyFont="1" applyFill="1" applyBorder="1" applyAlignment="1" applyProtection="1">
      <alignment horizontal="center"/>
    </xf>
    <xf numFmtId="44" fontId="10" fillId="3" borderId="0" xfId="0" applyNumberFormat="1" applyFont="1" applyFill="1" applyBorder="1" applyProtection="1"/>
    <xf numFmtId="44" fontId="10" fillId="3" borderId="0" xfId="0" applyNumberFormat="1" applyFont="1" applyFill="1" applyBorder="1"/>
    <xf numFmtId="44" fontId="8" fillId="3" borderId="0" xfId="0" applyNumberFormat="1" applyFont="1" applyFill="1" applyBorder="1"/>
    <xf numFmtId="44" fontId="8" fillId="2" borderId="0" xfId="1" applyNumberFormat="1" applyFont="1" applyFill="1" applyBorder="1" applyAlignment="1" applyProtection="1">
      <alignment horizontal="right"/>
    </xf>
    <xf numFmtId="44" fontId="11" fillId="2" borderId="0" xfId="1" applyNumberFormat="1" applyFont="1" applyFill="1" applyBorder="1" applyAlignment="1" applyProtection="1">
      <alignment horizontal="right"/>
    </xf>
    <xf numFmtId="44" fontId="11" fillId="2" borderId="0" xfId="0" applyNumberFormat="1" applyFont="1" applyFill="1" applyBorder="1" applyAlignment="1" applyProtection="1">
      <alignment horizontal="center"/>
    </xf>
    <xf numFmtId="44" fontId="12" fillId="3" borderId="0" xfId="0" applyNumberFormat="1" applyFont="1" applyFill="1" applyBorder="1" applyProtection="1"/>
    <xf numFmtId="44" fontId="12" fillId="3" borderId="0" xfId="0" applyNumberFormat="1" applyFont="1" applyFill="1" applyBorder="1"/>
    <xf numFmtId="44" fontId="11" fillId="3" borderId="0" xfId="0" applyNumberFormat="1" applyFont="1" applyFill="1" applyBorder="1"/>
    <xf numFmtId="44" fontId="8" fillId="2" borderId="0" xfId="0" applyNumberFormat="1" applyFont="1" applyFill="1" applyBorder="1"/>
    <xf numFmtId="44" fontId="11" fillId="2" borderId="0" xfId="0" applyNumberFormat="1" applyFont="1" applyFill="1" applyBorder="1"/>
    <xf numFmtId="44" fontId="11" fillId="2" borderId="0" xfId="0" applyNumberFormat="1" applyFont="1" applyFill="1" applyProtection="1"/>
    <xf numFmtId="164" fontId="9" fillId="2" borderId="0" xfId="0" applyNumberFormat="1" applyFont="1" applyFill="1" applyProtection="1">
      <protection locked="0"/>
    </xf>
    <xf numFmtId="166" fontId="9" fillId="2" borderId="0" xfId="0" applyNumberFormat="1" applyFont="1" applyFill="1" applyProtection="1">
      <protection locked="0"/>
    </xf>
    <xf numFmtId="166" fontId="9" fillId="2" borderId="0" xfId="0" applyNumberFormat="1" applyFont="1" applyFill="1" applyAlignment="1" applyProtection="1">
      <alignment horizontal="right"/>
      <protection locked="0"/>
    </xf>
    <xf numFmtId="44" fontId="4" fillId="2" borderId="0" xfId="0" applyNumberFormat="1" applyFont="1" applyFill="1" applyAlignment="1" applyProtection="1">
      <alignment horizontal="left" vertical="top" wrapText="1"/>
    </xf>
    <xf numFmtId="44" fontId="5" fillId="3" borderId="0" xfId="0" applyNumberFormat="1" applyFont="1" applyFill="1" applyBorder="1" applyAlignment="1">
      <alignment vertical="top" wrapText="1"/>
    </xf>
    <xf numFmtId="44" fontId="3" fillId="2" borderId="0" xfId="0" applyNumberFormat="1" applyFont="1" applyFill="1" applyBorder="1" applyAlignment="1" applyProtection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4080"/>
      <color rgb="FFF7B5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293371</xdr:colOff>
      <xdr:row>0</xdr:row>
      <xdr:rowOff>85725</xdr:rowOff>
    </xdr:from>
    <xdr:to>
      <xdr:col>4</xdr:col>
      <xdr:colOff>933450</xdr:colOff>
      <xdr:row>3</xdr:row>
      <xdr:rowOff>108585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ADAFD3-D9BB-4C68-9958-AAF277427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7" t="18823" r="7647" b="10771"/>
        <a:stretch/>
      </xdr:blipFill>
      <xdr:spPr>
        <a:xfrm>
          <a:off x="3665221" y="85725"/>
          <a:ext cx="1754504" cy="146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43D8-9D12-41D0-A4E7-AB42F8ECD2B7}">
  <dimension ref="A1:Y49"/>
  <sheetViews>
    <sheetView tabSelected="1" topLeftCell="A3" zoomScale="80" zoomScaleNormal="80" workbookViewId="0">
      <selection activeCell="C14" sqref="C14"/>
    </sheetView>
  </sheetViews>
  <sheetFormatPr defaultRowHeight="15.6" x14ac:dyDescent="0.3"/>
  <cols>
    <col min="1" max="1" width="28.33203125" style="1" bestFit="1" customWidth="1"/>
    <col min="2" max="2" width="28.33203125" style="1" hidden="1" customWidth="1"/>
    <col min="3" max="3" width="20.77734375" style="1" customWidth="1"/>
    <col min="4" max="4" width="16.21875" style="1" customWidth="1"/>
    <col min="5" max="5" width="16.5546875" style="1" customWidth="1"/>
    <col min="6" max="6" width="9.21875" style="1" customWidth="1"/>
    <col min="7" max="7" width="18.6640625" style="1" bestFit="1" customWidth="1"/>
    <col min="8" max="8" width="11.88671875" style="1" customWidth="1"/>
    <col min="9" max="10" width="11.88671875" style="1" bestFit="1" customWidth="1"/>
    <col min="11" max="11" width="0" style="18" hidden="1" customWidth="1"/>
    <col min="12" max="12" width="9.109375" style="18" hidden="1" customWidth="1"/>
    <col min="13" max="13" width="10.77734375" style="18" hidden="1" customWidth="1"/>
    <col min="14" max="14" width="11.88671875" style="18" hidden="1" customWidth="1"/>
    <col min="15" max="25" width="8.88671875" style="18"/>
    <col min="26" max="16384" width="8.88671875" style="1"/>
  </cols>
  <sheetData>
    <row r="1" spans="1:25" ht="80.400000000000006" customHeight="1" x14ac:dyDescent="0.3">
      <c r="A1" s="60" t="s">
        <v>12</v>
      </c>
      <c r="B1" s="60"/>
      <c r="C1" s="60"/>
      <c r="D1" s="3"/>
      <c r="E1" s="3"/>
      <c r="F1" s="3"/>
      <c r="G1" s="7"/>
      <c r="H1" s="7"/>
      <c r="I1" s="7"/>
      <c r="J1" s="7"/>
      <c r="K1" s="17"/>
    </row>
    <row r="2" spans="1:25" x14ac:dyDescent="0.3">
      <c r="A2" s="60"/>
      <c r="B2" s="60"/>
      <c r="C2" s="60"/>
      <c r="D2" s="3"/>
      <c r="E2" s="3"/>
      <c r="F2" s="3"/>
      <c r="G2" s="7"/>
      <c r="H2" s="7"/>
      <c r="I2" s="7"/>
      <c r="J2" s="7"/>
      <c r="K2" s="17"/>
    </row>
    <row r="3" spans="1:25" ht="17.399999999999999" customHeight="1" x14ac:dyDescent="0.3">
      <c r="A3" s="60"/>
      <c r="B3" s="60"/>
      <c r="C3" s="60"/>
      <c r="D3" s="3"/>
      <c r="E3" s="3"/>
      <c r="F3" s="3"/>
      <c r="G3" s="7"/>
      <c r="H3" s="7"/>
      <c r="I3" s="7"/>
      <c r="J3" s="7"/>
      <c r="K3" s="17"/>
    </row>
    <row r="4" spans="1:25" x14ac:dyDescent="0.3">
      <c r="A4" s="3"/>
      <c r="B4" s="3"/>
      <c r="C4" s="3"/>
      <c r="D4" s="3"/>
      <c r="E4" s="3"/>
      <c r="F4" s="3"/>
      <c r="G4" s="7"/>
      <c r="H4" s="7"/>
      <c r="I4" s="7"/>
      <c r="J4" s="7"/>
      <c r="K4" s="17"/>
    </row>
    <row r="5" spans="1:25" hidden="1" x14ac:dyDescent="0.3">
      <c r="A5" s="14" t="s">
        <v>0</v>
      </c>
      <c r="B5" s="15"/>
      <c r="C5" s="15"/>
      <c r="D5" s="15"/>
      <c r="E5" s="15"/>
      <c r="F5" s="62" t="s">
        <v>9</v>
      </c>
      <c r="G5" s="62"/>
      <c r="H5" s="62"/>
      <c r="I5" s="62"/>
      <c r="K5" s="18" t="s">
        <v>33</v>
      </c>
      <c r="L5" s="18">
        <v>382</v>
      </c>
      <c r="M5" s="18">
        <v>1657</v>
      </c>
      <c r="N5" s="18">
        <f>M5*12</f>
        <v>19884</v>
      </c>
    </row>
    <row r="6" spans="1:25" ht="16.2" hidden="1" thickBot="1" x14ac:dyDescent="0.35">
      <c r="A6" s="11"/>
      <c r="B6" s="11"/>
      <c r="C6" s="11"/>
      <c r="D6" s="3"/>
      <c r="E6" s="3"/>
      <c r="F6" s="12"/>
      <c r="G6" s="21" t="s">
        <v>13</v>
      </c>
      <c r="H6" s="9" t="s">
        <v>14</v>
      </c>
      <c r="I6" s="7" t="s">
        <v>15</v>
      </c>
      <c r="K6" s="18" t="s">
        <v>34</v>
      </c>
      <c r="L6" s="18">
        <v>524</v>
      </c>
      <c r="M6" s="18">
        <v>2274</v>
      </c>
      <c r="N6" s="18">
        <f>M6*12</f>
        <v>27288</v>
      </c>
    </row>
    <row r="7" spans="1:25" hidden="1" x14ac:dyDescent="0.3">
      <c r="A7" s="4" t="s">
        <v>1</v>
      </c>
      <c r="B7" s="4"/>
      <c r="C7" s="4" t="s">
        <v>5</v>
      </c>
      <c r="D7" s="3">
        <v>241.9</v>
      </c>
      <c r="E7" s="3">
        <f>E10-D10</f>
        <v>112300</v>
      </c>
      <c r="F7" s="13" t="s">
        <v>16</v>
      </c>
      <c r="G7" s="22">
        <v>123</v>
      </c>
      <c r="H7" s="9">
        <v>533</v>
      </c>
      <c r="I7" s="1">
        <f>G7*52</f>
        <v>6396</v>
      </c>
    </row>
    <row r="8" spans="1:25" hidden="1" x14ac:dyDescent="0.3">
      <c r="A8" s="5" t="s">
        <v>2</v>
      </c>
      <c r="B8" s="5"/>
      <c r="C8" s="5" t="s">
        <v>7</v>
      </c>
      <c r="D8" s="3">
        <v>1048.25</v>
      </c>
      <c r="E8" s="3">
        <v>125140</v>
      </c>
      <c r="F8" s="13" t="s">
        <v>17</v>
      </c>
      <c r="G8" s="22">
        <v>190</v>
      </c>
      <c r="H8" s="9">
        <f>+I8/12</f>
        <v>823.33333333333337</v>
      </c>
      <c r="I8" s="1">
        <f>G8*52</f>
        <v>9880</v>
      </c>
      <c r="K8" s="18" t="s">
        <v>35</v>
      </c>
    </row>
    <row r="9" spans="1:25" hidden="1" x14ac:dyDescent="0.3">
      <c r="A9" s="5" t="s">
        <v>3</v>
      </c>
      <c r="B9" s="5"/>
      <c r="C9" s="5" t="s">
        <v>8</v>
      </c>
      <c r="D9" s="3">
        <v>12570</v>
      </c>
      <c r="E9" s="3">
        <v>100000</v>
      </c>
      <c r="F9" s="13" t="s">
        <v>18</v>
      </c>
      <c r="G9" s="22">
        <v>175</v>
      </c>
      <c r="H9" s="9">
        <v>737</v>
      </c>
      <c r="I9" s="1">
        <f>G9*52</f>
        <v>9100</v>
      </c>
      <c r="K9" s="18" t="s">
        <v>33</v>
      </c>
    </row>
    <row r="10" spans="1:25" ht="16.2" hidden="1" thickBot="1" x14ac:dyDescent="0.35">
      <c r="A10" s="6" t="s">
        <v>4</v>
      </c>
      <c r="B10" s="6"/>
      <c r="C10" s="6" t="s">
        <v>6</v>
      </c>
      <c r="D10" s="3">
        <v>37700</v>
      </c>
      <c r="E10" s="3">
        <v>150000</v>
      </c>
      <c r="F10" s="8" t="s">
        <v>19</v>
      </c>
      <c r="G10" s="9">
        <v>967</v>
      </c>
      <c r="H10" s="9">
        <v>4189</v>
      </c>
      <c r="I10" s="1">
        <f>G10*52</f>
        <v>50284</v>
      </c>
      <c r="J10" s="1">
        <f>I10-I8</f>
        <v>40404</v>
      </c>
      <c r="K10" s="17" t="s">
        <v>34</v>
      </c>
    </row>
    <row r="11" spans="1:25" hidden="1" x14ac:dyDescent="0.3">
      <c r="A11" s="3"/>
      <c r="B11" s="3"/>
      <c r="C11" s="3"/>
      <c r="D11" s="3">
        <v>50270</v>
      </c>
      <c r="E11" s="3">
        <f>E10-D11</f>
        <v>99730</v>
      </c>
      <c r="F11" s="3" t="s">
        <v>20</v>
      </c>
      <c r="G11" s="7">
        <v>967</v>
      </c>
      <c r="H11" s="7">
        <v>4189</v>
      </c>
      <c r="I11" s="1">
        <f>G11*52</f>
        <v>50284</v>
      </c>
      <c r="K11" s="17"/>
    </row>
    <row r="12" spans="1:25" x14ac:dyDescent="0.3">
      <c r="A12" s="3"/>
      <c r="B12" s="3"/>
      <c r="C12" s="3"/>
      <c r="D12" s="3"/>
      <c r="E12" s="3"/>
      <c r="F12" s="3"/>
      <c r="G12" s="7"/>
      <c r="H12" s="7"/>
      <c r="I12" s="7"/>
      <c r="J12" s="7"/>
      <c r="K12" s="17"/>
    </row>
    <row r="13" spans="1:25" s="28" customFormat="1" ht="18" x14ac:dyDescent="0.35">
      <c r="A13" s="56" t="s">
        <v>37</v>
      </c>
      <c r="B13" s="23"/>
      <c r="C13" s="57">
        <v>0</v>
      </c>
      <c r="D13" s="23"/>
      <c r="E13" s="23"/>
      <c r="F13" s="24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s="28" customFormat="1" ht="18" x14ac:dyDescent="0.35">
      <c r="A14" s="56" t="s">
        <v>21</v>
      </c>
      <c r="B14" s="23"/>
      <c r="C14" s="58">
        <v>1257</v>
      </c>
      <c r="D14" s="23"/>
      <c r="E14" s="23"/>
      <c r="F14" s="24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s="28" customFormat="1" ht="18" x14ac:dyDescent="0.35">
      <c r="A15" s="56" t="s">
        <v>26</v>
      </c>
      <c r="B15" s="23"/>
      <c r="C15" s="59" t="s">
        <v>35</v>
      </c>
      <c r="D15" s="23"/>
      <c r="E15" s="23"/>
      <c r="F15" s="24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s="28" customFormat="1" ht="18" x14ac:dyDescent="0.35">
      <c r="A16" s="23"/>
      <c r="B16" s="23"/>
      <c r="C16" s="23"/>
      <c r="D16" s="23"/>
      <c r="E16" s="23"/>
      <c r="F16" s="29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s="28" customFormat="1" ht="18" x14ac:dyDescent="0.35">
      <c r="A17" s="30"/>
      <c r="B17" s="30"/>
      <c r="C17" s="30"/>
      <c r="D17" s="30"/>
      <c r="E17" s="30"/>
      <c r="F17" s="31"/>
      <c r="G17" s="32"/>
      <c r="H17" s="32"/>
      <c r="I17" s="32"/>
      <c r="J17" s="32"/>
      <c r="K17" s="26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s="28" customFormat="1" ht="18" x14ac:dyDescent="0.35">
      <c r="A18" s="30"/>
      <c r="B18" s="30"/>
      <c r="C18" s="30" t="s">
        <v>15</v>
      </c>
      <c r="D18" s="30" t="s">
        <v>14</v>
      </c>
      <c r="E18" s="30" t="s">
        <v>13</v>
      </c>
      <c r="F18" s="31"/>
      <c r="G18" s="32"/>
      <c r="H18" s="32"/>
      <c r="I18" s="32"/>
      <c r="J18" s="32"/>
      <c r="K18" s="26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s="39" customFormat="1" ht="18" x14ac:dyDescent="0.35">
      <c r="A19" s="33"/>
      <c r="B19" s="33"/>
      <c r="C19" s="34"/>
      <c r="D19" s="34"/>
      <c r="E19" s="34"/>
      <c r="F19" s="35"/>
      <c r="G19" s="36"/>
      <c r="H19" s="36"/>
      <c r="I19" s="36"/>
      <c r="J19" s="36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5" s="39" customFormat="1" ht="18" x14ac:dyDescent="0.35">
      <c r="A20" s="33" t="s">
        <v>36</v>
      </c>
      <c r="B20" s="33"/>
      <c r="C20" s="33">
        <f>C13</f>
        <v>0</v>
      </c>
      <c r="D20" s="33">
        <f>C20/12</f>
        <v>0</v>
      </c>
      <c r="E20" s="33">
        <f>C20/52</f>
        <v>0</v>
      </c>
      <c r="F20" s="35"/>
      <c r="G20" s="36"/>
      <c r="H20" s="36"/>
      <c r="I20" s="36"/>
      <c r="J20" s="36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5" s="28" customFormat="1" ht="18" x14ac:dyDescent="0.35">
      <c r="A21" s="30" t="s">
        <v>22</v>
      </c>
      <c r="B21" s="30">
        <f>IF(C13&gt;0,C14*10+9,0)</f>
        <v>0</v>
      </c>
      <c r="C21" s="40">
        <f>B21</f>
        <v>0</v>
      </c>
      <c r="D21" s="33">
        <f t="shared" ref="D21:D22" si="0">C21/12</f>
        <v>0</v>
      </c>
      <c r="E21" s="33">
        <f t="shared" ref="E21:E22" si="1">C21/52</f>
        <v>0</v>
      </c>
      <c r="F21" s="31"/>
      <c r="G21" s="32"/>
      <c r="H21" s="32"/>
      <c r="I21" s="32"/>
      <c r="J21" s="32"/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s="39" customFormat="1" ht="18" x14ac:dyDescent="0.35">
      <c r="A22" s="33" t="s">
        <v>23</v>
      </c>
      <c r="B22" s="33"/>
      <c r="C22" s="41">
        <f>IF(C20&gt;C21,(C20-C21),0)</f>
        <v>0</v>
      </c>
      <c r="D22" s="33">
        <f t="shared" si="0"/>
        <v>0</v>
      </c>
      <c r="E22" s="33">
        <f t="shared" si="1"/>
        <v>0</v>
      </c>
      <c r="F22" s="35"/>
      <c r="G22" s="36"/>
      <c r="H22" s="36"/>
      <c r="I22" s="36"/>
      <c r="J22" s="36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25" s="28" customFormat="1" ht="18" x14ac:dyDescent="0.35">
      <c r="A23" s="30"/>
      <c r="B23" s="30"/>
      <c r="C23" s="42"/>
      <c r="D23" s="30"/>
      <c r="E23" s="30"/>
      <c r="F23" s="31"/>
      <c r="G23" s="32"/>
      <c r="H23" s="32"/>
      <c r="I23" s="32"/>
      <c r="J23" s="32"/>
      <c r="K23" s="26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s="28" customFormat="1" ht="18" x14ac:dyDescent="0.35">
      <c r="A24" s="30" t="s">
        <v>24</v>
      </c>
      <c r="B24" s="30">
        <f>IF(C22&gt;D10,D10,C22)</f>
        <v>0</v>
      </c>
      <c r="C24" s="30">
        <f>B24*0.2</f>
        <v>0</v>
      </c>
      <c r="D24" s="30">
        <f>C24/12</f>
        <v>0</v>
      </c>
      <c r="E24" s="30">
        <f>C24/52</f>
        <v>0</v>
      </c>
      <c r="F24" s="31"/>
      <c r="G24" s="32"/>
      <c r="H24" s="32"/>
      <c r="I24" s="32"/>
      <c r="J24" s="32"/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s="28" customFormat="1" ht="18" x14ac:dyDescent="0.35">
      <c r="A25" s="30" t="s">
        <v>10</v>
      </c>
      <c r="B25" s="30">
        <f>IF(C22&gt;E10,E7,IF(C22&gt;D10,(C22-D10),0))</f>
        <v>0</v>
      </c>
      <c r="C25" s="30">
        <f>B25*0.4</f>
        <v>0</v>
      </c>
      <c r="D25" s="30">
        <f t="shared" ref="D25:D26" si="2">C25/12</f>
        <v>0</v>
      </c>
      <c r="E25" s="30">
        <f t="shared" ref="E25:E26" si="3">C25/52</f>
        <v>0</v>
      </c>
      <c r="F25" s="30"/>
      <c r="G25" s="32"/>
      <c r="H25" s="32"/>
      <c r="I25" s="32"/>
      <c r="J25" s="32"/>
      <c r="K25" s="2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s="28" customFormat="1" ht="18" x14ac:dyDescent="0.35">
      <c r="A26" s="30" t="s">
        <v>11</v>
      </c>
      <c r="B26" s="30">
        <f>IF(C22&gt;E10,C22-E10,0)</f>
        <v>0</v>
      </c>
      <c r="C26" s="30">
        <f>B26*0.45</f>
        <v>0</v>
      </c>
      <c r="D26" s="30">
        <f t="shared" si="2"/>
        <v>0</v>
      </c>
      <c r="E26" s="30">
        <f t="shared" si="3"/>
        <v>0</v>
      </c>
      <c r="F26" s="30"/>
      <c r="G26" s="32"/>
      <c r="H26" s="32"/>
      <c r="I26" s="32"/>
      <c r="J26" s="32"/>
      <c r="K26" s="26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s="39" customFormat="1" ht="18" x14ac:dyDescent="0.35">
      <c r="A27" s="33" t="s">
        <v>25</v>
      </c>
      <c r="B27" s="33">
        <f>SUM(B24:B26)</f>
        <v>0</v>
      </c>
      <c r="C27" s="33">
        <f t="shared" ref="C27:E27" si="4">SUM(C24:C26)</f>
        <v>0</v>
      </c>
      <c r="D27" s="33">
        <f t="shared" si="4"/>
        <v>0</v>
      </c>
      <c r="E27" s="33">
        <f t="shared" si="4"/>
        <v>0</v>
      </c>
      <c r="F27" s="33"/>
      <c r="G27" s="36"/>
      <c r="H27" s="36"/>
      <c r="I27" s="36"/>
      <c r="J27" s="36"/>
      <c r="K27" s="37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spans="1:25" s="47" customFormat="1" ht="18" x14ac:dyDescent="0.35">
      <c r="A28" s="30"/>
      <c r="B28" s="30"/>
      <c r="C28" s="43"/>
      <c r="D28" s="44"/>
      <c r="E28" s="44"/>
      <c r="F28" s="44"/>
      <c r="G28" s="32"/>
      <c r="H28" s="32"/>
      <c r="I28" s="32"/>
      <c r="J28" s="32"/>
      <c r="K28" s="45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s="47" customFormat="1" ht="18" hidden="1" x14ac:dyDescent="0.35">
      <c r="A29" s="30" t="s">
        <v>33</v>
      </c>
      <c r="B29" s="30" t="b">
        <f>IF(C15="plan 1",IF(C20&gt;N5,(C20-N5-9),0))</f>
        <v>0</v>
      </c>
      <c r="C29" s="48">
        <f t="shared" ref="C29:C30" si="5">IF(C13="no",0,B29*0.09)</f>
        <v>0</v>
      </c>
      <c r="D29" s="44">
        <f t="shared" ref="D29:D30" si="6">C29/12</f>
        <v>0</v>
      </c>
      <c r="E29" s="44">
        <f t="shared" ref="E29:E30" si="7">C29/52</f>
        <v>0</v>
      </c>
      <c r="F29" s="44"/>
      <c r="G29" s="32"/>
      <c r="H29" s="32"/>
      <c r="I29" s="32"/>
      <c r="J29" s="32"/>
      <c r="K29" s="45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s="47" customFormat="1" ht="18" hidden="1" x14ac:dyDescent="0.35">
      <c r="A30" s="30" t="s">
        <v>34</v>
      </c>
      <c r="B30" s="30" t="b">
        <f>IF(C15="plan 2",IF(C20&gt;N6,C20-N6-9,0))</f>
        <v>0</v>
      </c>
      <c r="C30" s="48">
        <f t="shared" si="5"/>
        <v>0</v>
      </c>
      <c r="D30" s="44">
        <f t="shared" si="6"/>
        <v>0</v>
      </c>
      <c r="E30" s="44">
        <f t="shared" si="7"/>
        <v>0</v>
      </c>
      <c r="F30" s="44"/>
      <c r="G30" s="32"/>
      <c r="H30" s="32"/>
      <c r="I30" s="32"/>
      <c r="J30" s="32"/>
      <c r="K30" s="45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s="53" customFormat="1" ht="18" x14ac:dyDescent="0.35">
      <c r="A31" s="33" t="s">
        <v>26</v>
      </c>
      <c r="B31" s="33"/>
      <c r="C31" s="49">
        <f>SUM(C29:C30)</f>
        <v>0</v>
      </c>
      <c r="D31" s="49">
        <f t="shared" ref="D31:E31" si="8">SUM(D29:D30)</f>
        <v>0</v>
      </c>
      <c r="E31" s="49">
        <f t="shared" si="8"/>
        <v>0</v>
      </c>
      <c r="F31" s="50"/>
      <c r="G31" s="36"/>
      <c r="H31" s="36"/>
      <c r="I31" s="36"/>
      <c r="J31" s="36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s="47" customFormat="1" ht="18" x14ac:dyDescent="0.35">
      <c r="A32" s="33"/>
      <c r="B32" s="33"/>
      <c r="C32" s="43"/>
      <c r="D32" s="44"/>
      <c r="E32" s="44"/>
      <c r="F32" s="44"/>
      <c r="G32" s="32"/>
      <c r="H32" s="32"/>
      <c r="I32" s="32"/>
      <c r="J32" s="32"/>
      <c r="K32" s="45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s="47" customFormat="1" ht="18" hidden="1" x14ac:dyDescent="0.35">
      <c r="A33" s="30" t="s">
        <v>27</v>
      </c>
      <c r="B33" s="30">
        <f>IF(C13&gt;I10,J10,IF(C13&gt;I8,(C13-I8),0))</f>
        <v>0</v>
      </c>
      <c r="C33" s="44">
        <f>B33*0.1325</f>
        <v>0</v>
      </c>
      <c r="D33" s="44">
        <f>C33/12</f>
        <v>0</v>
      </c>
      <c r="E33" s="44">
        <f>C33/52</f>
        <v>0</v>
      </c>
      <c r="F33" s="44"/>
      <c r="G33" s="32"/>
      <c r="H33" s="32"/>
      <c r="I33" s="32"/>
      <c r="J33" s="32"/>
      <c r="K33" s="45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s="47" customFormat="1" ht="18" hidden="1" x14ac:dyDescent="0.35">
      <c r="A34" s="30" t="s">
        <v>28</v>
      </c>
      <c r="B34" s="30">
        <f>IF(C20&gt;I10,(C20-I10),0)</f>
        <v>0</v>
      </c>
      <c r="C34" s="44">
        <f>B34*0.0325</f>
        <v>0</v>
      </c>
      <c r="D34" s="44">
        <f>C34/12</f>
        <v>0</v>
      </c>
      <c r="E34" s="44">
        <f>C34/52</f>
        <v>0</v>
      </c>
      <c r="F34" s="44"/>
      <c r="G34" s="32"/>
      <c r="H34" s="32"/>
      <c r="I34" s="32"/>
      <c r="J34" s="32"/>
      <c r="K34" s="45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s="39" customFormat="1" ht="18" x14ac:dyDescent="0.35">
      <c r="A35" s="33" t="s">
        <v>32</v>
      </c>
      <c r="B35" s="33">
        <f>SUM(B33:B34)</f>
        <v>0</v>
      </c>
      <c r="C35" s="33">
        <f>SUM(C33:C34)</f>
        <v>0</v>
      </c>
      <c r="D35" s="33">
        <f>SUM(D33:D34)</f>
        <v>0</v>
      </c>
      <c r="E35" s="33">
        <f>SUM(E33:E34)</f>
        <v>0</v>
      </c>
      <c r="F35" s="33"/>
      <c r="G35" s="36"/>
      <c r="H35" s="36"/>
      <c r="I35" s="36"/>
      <c r="J35" s="36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5" s="28" customFormat="1" ht="18" x14ac:dyDescent="0.35">
      <c r="A36" s="54"/>
      <c r="B36" s="54"/>
      <c r="C36" s="54"/>
      <c r="D36" s="54"/>
      <c r="E36" s="54"/>
      <c r="F36" s="54"/>
      <c r="G36" s="47"/>
      <c r="H36" s="47"/>
      <c r="I36" s="47"/>
      <c r="J36" s="4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s="39" customFormat="1" ht="18" x14ac:dyDescent="0.35">
      <c r="A37" s="55" t="s">
        <v>29</v>
      </c>
      <c r="B37" s="55"/>
      <c r="C37" s="55">
        <f>C27+C31+C35</f>
        <v>0</v>
      </c>
      <c r="D37" s="55">
        <f t="shared" ref="D37:E37" si="9">D27+D31+D35</f>
        <v>0</v>
      </c>
      <c r="E37" s="55">
        <f t="shared" si="9"/>
        <v>0</v>
      </c>
      <c r="F37" s="55"/>
      <c r="G37" s="53"/>
      <c r="H37" s="53"/>
      <c r="I37" s="53"/>
      <c r="J37" s="53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5" s="28" customFormat="1" ht="18" x14ac:dyDescent="0.35">
      <c r="A38" s="54"/>
      <c r="B38" s="54"/>
      <c r="C38" s="54"/>
      <c r="D38" s="54"/>
      <c r="E38" s="54"/>
      <c r="F38" s="54"/>
      <c r="G38" s="47"/>
      <c r="H38" s="47"/>
      <c r="I38" s="47"/>
      <c r="J38" s="4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s="39" customFormat="1" ht="18" x14ac:dyDescent="0.35">
      <c r="A39" s="55" t="s">
        <v>30</v>
      </c>
      <c r="B39" s="55"/>
      <c r="C39" s="55">
        <f>C20-C37</f>
        <v>0</v>
      </c>
      <c r="D39" s="55">
        <f t="shared" ref="D39:E39" si="10">D20-D37</f>
        <v>0</v>
      </c>
      <c r="E39" s="55">
        <f t="shared" si="10"/>
        <v>0</v>
      </c>
      <c r="F39" s="55"/>
      <c r="G39" s="53"/>
      <c r="H39" s="53"/>
      <c r="I39" s="53"/>
      <c r="J39" s="53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5" s="28" customFormat="1" ht="18" x14ac:dyDescent="0.35">
      <c r="A40" s="54"/>
      <c r="B40" s="54"/>
      <c r="C40" s="54"/>
      <c r="D40" s="54"/>
      <c r="E40" s="54"/>
      <c r="F40" s="54"/>
      <c r="G40" s="47"/>
      <c r="H40" s="47"/>
      <c r="I40" s="47"/>
      <c r="J40" s="4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s="39" customFormat="1" ht="18" x14ac:dyDescent="0.35">
      <c r="A41" s="55" t="s">
        <v>31</v>
      </c>
      <c r="B41" s="55">
        <f>IF(C20&gt;I9,C20-I9,0)</f>
        <v>0</v>
      </c>
      <c r="C41" s="55">
        <f>B41*0.1505</f>
        <v>0</v>
      </c>
      <c r="D41" s="55">
        <f>C41/12</f>
        <v>0</v>
      </c>
      <c r="E41" s="55">
        <f>C41/52</f>
        <v>0</v>
      </c>
      <c r="F41" s="55"/>
      <c r="G41" s="53"/>
      <c r="H41" s="53"/>
      <c r="I41" s="53"/>
      <c r="J41" s="53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25" s="28" customFormat="1" ht="18" x14ac:dyDescent="0.35">
      <c r="A42" s="54"/>
      <c r="B42" s="54"/>
      <c r="C42" s="54"/>
      <c r="D42" s="54"/>
      <c r="E42" s="54"/>
      <c r="F42" s="54"/>
      <c r="G42" s="47"/>
      <c r="H42" s="47"/>
      <c r="I42" s="47"/>
      <c r="J42" s="4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s="39" customFormat="1" ht="18" x14ac:dyDescent="0.35">
      <c r="A43" s="55"/>
      <c r="B43" s="55"/>
      <c r="C43" s="55"/>
      <c r="D43" s="55"/>
      <c r="E43" s="55"/>
      <c r="F43" s="55"/>
      <c r="G43" s="53"/>
      <c r="H43" s="53"/>
      <c r="I43" s="53"/>
      <c r="J43" s="53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</row>
    <row r="44" spans="1:25" x14ac:dyDescent="0.3">
      <c r="A44" s="16"/>
      <c r="B44" s="16"/>
      <c r="C44" s="16"/>
      <c r="D44" s="16"/>
      <c r="E44" s="16"/>
      <c r="F44" s="16"/>
      <c r="G44" s="10"/>
      <c r="H44" s="10"/>
      <c r="I44" s="10"/>
      <c r="J44" s="10"/>
    </row>
    <row r="45" spans="1:25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25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25" s="2" customForma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 ht="50.4" customHeight="1" x14ac:dyDescent="0.3">
      <c r="A49" s="61"/>
      <c r="B49" s="61"/>
      <c r="C49" s="61"/>
      <c r="D49" s="61"/>
      <c r="E49" s="61"/>
      <c r="F49" s="61"/>
      <c r="G49" s="61"/>
      <c r="H49" s="61"/>
      <c r="I49" s="61"/>
      <c r="J49" s="61"/>
    </row>
  </sheetData>
  <sheetProtection algorithmName="SHA-512" hashValue="6JGImr3koCPplvJsOiZi9YVbI2jBHiRl4YaVizrVKRNUY55nr7sguSXa1QNrkUjjFV/VXPaqtk+1FH4ztiL3AQ==" saltValue="zLOmFVEgFka5AnV1Dq7RpQ==" spinCount="100000" sheet="1" objects="1" scenarios="1" selectLockedCells="1"/>
  <mergeCells count="3">
    <mergeCell ref="A1:C3"/>
    <mergeCell ref="A49:J49"/>
    <mergeCell ref="F5:I5"/>
  </mergeCells>
  <dataValidations count="1">
    <dataValidation type="list" allowBlank="1" showInputMessage="1" showErrorMessage="1" sqref="C15" xr:uid="{6ABDC9B0-CCA1-4E1F-8FAE-41C67915AE60}">
      <formula1>$K$8:$K$10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Kadeshya MacDonna</dc:creator>
  <cp:lastModifiedBy>Kadeshya MacDonna</cp:lastModifiedBy>
  <dcterms:created xsi:type="dcterms:W3CDTF">2022-01-16T08:29:33Z</dcterms:created>
  <dcterms:modified xsi:type="dcterms:W3CDTF">2022-04-05T19:54:50Z</dcterms:modified>
</cp:coreProperties>
</file>