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KD Accountancy\Spreadsheet Calculators\"/>
    </mc:Choice>
  </mc:AlternateContent>
  <xr:revisionPtr revIDLastSave="0" documentId="13_ncr:1_{AD33C61A-FD70-4B26-BBDD-0934015BBE36}" xr6:coauthVersionLast="47" xr6:coauthVersionMax="47" xr10:uidLastSave="{00000000-0000-0000-0000-000000000000}"/>
  <bookViews>
    <workbookView xWindow="-108" yWindow="-108" windowWidth="23256" windowHeight="12456" xr2:uid="{F7D0C347-035F-4D03-AA9D-47F421A9F0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H8" i="1"/>
  <c r="H9" i="1"/>
  <c r="G9" i="1" s="1"/>
  <c r="H7" i="1"/>
  <c r="G7" i="1" s="1"/>
  <c r="C9" i="1"/>
  <c r="C8" i="1"/>
  <c r="G8" i="1" l="1"/>
  <c r="E14" i="1"/>
  <c r="E30" i="1" s="1"/>
  <c r="B30" i="1" l="1"/>
  <c r="E15" i="1"/>
  <c r="E31" i="1" s="1"/>
  <c r="B31" i="1" l="1"/>
  <c r="E19" i="1"/>
  <c r="E24" i="1" s="1"/>
  <c r="F24" i="1" s="1"/>
  <c r="E21" i="1" l="1"/>
  <c r="E22" i="1" s="1"/>
  <c r="E23" i="1"/>
  <c r="F21" i="1" l="1"/>
  <c r="E25" i="1"/>
  <c r="F23" i="1"/>
  <c r="F22" i="1"/>
  <c r="F26" i="1" l="1"/>
  <c r="E32" i="1" s="1"/>
  <c r="B32" i="1" l="1"/>
</calcChain>
</file>

<file path=xl/sharedStrings.xml><?xml version="1.0" encoding="utf-8"?>
<sst xmlns="http://schemas.openxmlformats.org/spreadsheetml/2006/main" count="32" uniqueCount="29">
  <si>
    <t>Tax Bands</t>
  </si>
  <si>
    <t>Personal Allowance</t>
  </si>
  <si>
    <t>Basic Rate</t>
  </si>
  <si>
    <t>Higher Rate</t>
  </si>
  <si>
    <t>Additional Rate</t>
  </si>
  <si>
    <t>Up to £12,570</t>
  </si>
  <si>
    <t>£150,000 +</t>
  </si>
  <si>
    <t>£12,571 - £50,270</t>
  </si>
  <si>
    <t>£50,271 - £150,000</t>
  </si>
  <si>
    <t>NI Thresholds</t>
  </si>
  <si>
    <t>Per Week</t>
  </si>
  <si>
    <t>Per Month</t>
  </si>
  <si>
    <t>Per Year</t>
  </si>
  <si>
    <t>Primary</t>
  </si>
  <si>
    <t>Secondary</t>
  </si>
  <si>
    <t>Upper Secondary</t>
  </si>
  <si>
    <t>Income Required</t>
  </si>
  <si>
    <t>Salary</t>
  </si>
  <si>
    <t>Dividends</t>
  </si>
  <si>
    <t>Taxable Income</t>
  </si>
  <si>
    <t>Tax Free Dividends</t>
  </si>
  <si>
    <t>Basic Rate Dividend Tax</t>
  </si>
  <si>
    <t>Higher Rate Dividend Tax</t>
  </si>
  <si>
    <t>Additional Rate Dividend Tax</t>
  </si>
  <si>
    <t>Dividend Tax</t>
  </si>
  <si>
    <t>Payroll</t>
  </si>
  <si>
    <t>Monthly</t>
  </si>
  <si>
    <t>Yearly</t>
  </si>
  <si>
    <t>Director Payroll &amp; Dividend Calculator
Tax Year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</si>
</sst>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Goudy Old Style"/>
      <family val="1"/>
    </font>
    <font>
      <b/>
      <sz val="12"/>
      <color theme="1"/>
      <name val="Goudy Old Style"/>
      <family val="1"/>
    </font>
    <font>
      <b/>
      <sz val="12"/>
      <color rgb="FFF7B551"/>
      <name val="Goudy Old Style"/>
      <family val="1"/>
    </font>
    <font>
      <b/>
      <sz val="24"/>
      <color rgb="FFF7B551"/>
      <name val="Goudy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08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F7B551"/>
      </left>
      <right style="medium">
        <color rgb="FFF7B551"/>
      </right>
      <top style="medium">
        <color rgb="FFF7B551"/>
      </top>
      <bottom style="medium">
        <color rgb="FFF7B551"/>
      </bottom>
      <diagonal/>
    </border>
    <border>
      <left style="medium">
        <color rgb="FFF7B551"/>
      </left>
      <right/>
      <top style="medium">
        <color rgb="FFF7B551"/>
      </top>
      <bottom/>
      <diagonal/>
    </border>
    <border>
      <left/>
      <right/>
      <top style="medium">
        <color rgb="FFF7B551"/>
      </top>
      <bottom/>
      <diagonal/>
    </border>
    <border>
      <left style="medium">
        <color rgb="FFF7B551"/>
      </left>
      <right/>
      <top/>
      <bottom/>
      <diagonal/>
    </border>
    <border>
      <left style="medium">
        <color rgb="FFF7B551"/>
      </left>
      <right/>
      <top/>
      <bottom style="medium">
        <color rgb="FFF7B551"/>
      </bottom>
      <diagonal/>
    </border>
    <border>
      <left/>
      <right/>
      <top/>
      <bottom style="medium">
        <color rgb="FFF7B551"/>
      </bottom>
      <diagonal/>
    </border>
    <border>
      <left style="medium">
        <color rgb="FFF7B551"/>
      </left>
      <right/>
      <top style="medium">
        <color rgb="FFF7B551"/>
      </top>
      <bottom style="medium">
        <color rgb="FFF7B551"/>
      </bottom>
      <diagonal/>
    </border>
    <border>
      <left/>
      <right/>
      <top style="medium">
        <color rgb="FFF7B551"/>
      </top>
      <bottom style="medium">
        <color rgb="FFF7B551"/>
      </bottom>
      <diagonal/>
    </border>
    <border>
      <left/>
      <right style="medium">
        <color rgb="FFF7B551"/>
      </right>
      <top style="medium">
        <color rgb="FFF7B551"/>
      </top>
      <bottom style="medium">
        <color rgb="FFF7B551"/>
      </bottom>
      <diagonal/>
    </border>
    <border>
      <left style="medium">
        <color rgb="FFF7B551"/>
      </left>
      <right style="medium">
        <color rgb="FFF7B551"/>
      </right>
      <top style="medium">
        <color rgb="FFF7B551"/>
      </top>
      <bottom/>
      <diagonal/>
    </border>
    <border>
      <left style="medium">
        <color rgb="FFF7B551"/>
      </left>
      <right style="medium">
        <color rgb="FFF7B551"/>
      </right>
      <top/>
      <bottom/>
      <diagonal/>
    </border>
    <border>
      <left style="medium">
        <color rgb="FFF7B551"/>
      </left>
      <right style="medium">
        <color rgb="FFF7B551"/>
      </right>
      <top/>
      <bottom style="medium">
        <color rgb="FFF7B55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44" fontId="2" fillId="3" borderId="0" xfId="0" applyNumberFormat="1" applyFont="1" applyFill="1"/>
    <xf numFmtId="44" fontId="3" fillId="3" borderId="0" xfId="0" applyNumberFormat="1" applyFont="1" applyFill="1"/>
    <xf numFmtId="44" fontId="2" fillId="2" borderId="0" xfId="0" applyNumberFormat="1" applyFont="1" applyFill="1" applyProtection="1"/>
    <xf numFmtId="164" fontId="2" fillId="2" borderId="0" xfId="0" applyNumberFormat="1" applyFont="1" applyFill="1" applyProtection="1"/>
    <xf numFmtId="44" fontId="2" fillId="2" borderId="11" xfId="0" applyNumberFormat="1" applyFont="1" applyFill="1" applyBorder="1" applyProtection="1"/>
    <xf numFmtId="44" fontId="2" fillId="2" borderId="11" xfId="0" applyNumberFormat="1" applyFont="1" applyFill="1" applyBorder="1" applyAlignment="1" applyProtection="1">
      <alignment horizontal="center"/>
    </xf>
    <xf numFmtId="44" fontId="2" fillId="2" borderId="12" xfId="0" applyNumberFormat="1" applyFont="1" applyFill="1" applyBorder="1" applyProtection="1"/>
    <xf numFmtId="44" fontId="2" fillId="2" borderId="13" xfId="0" applyNumberFormat="1" applyFont="1" applyFill="1" applyBorder="1" applyProtection="1"/>
    <xf numFmtId="44" fontId="4" fillId="2" borderId="0" xfId="0" applyNumberFormat="1" applyFont="1" applyFill="1" applyProtection="1"/>
    <xf numFmtId="44" fontId="3" fillId="2" borderId="0" xfId="0" applyNumberFormat="1" applyFont="1" applyFill="1" applyProtection="1"/>
    <xf numFmtId="164" fontId="3" fillId="2" borderId="0" xfId="0" applyNumberFormat="1" applyFont="1" applyFill="1" applyProtection="1"/>
    <xf numFmtId="165" fontId="2" fillId="2" borderId="0" xfId="1" applyNumberFormat="1" applyFont="1" applyFill="1" applyProtection="1"/>
    <xf numFmtId="44" fontId="2" fillId="2" borderId="1" xfId="0" applyNumberFormat="1" applyFont="1" applyFill="1" applyBorder="1" applyProtection="1"/>
    <xf numFmtId="44" fontId="3" fillId="2" borderId="2" xfId="0" applyNumberFormat="1" applyFont="1" applyFill="1" applyBorder="1" applyProtection="1"/>
    <xf numFmtId="44" fontId="3" fillId="2" borderId="3" xfId="0" applyNumberFormat="1" applyFont="1" applyFill="1" applyBorder="1" applyProtection="1"/>
    <xf numFmtId="44" fontId="3" fillId="2" borderId="11" xfId="0" applyNumberFormat="1" applyFont="1" applyFill="1" applyBorder="1" applyAlignment="1" applyProtection="1">
      <alignment horizontal="center"/>
    </xf>
    <xf numFmtId="44" fontId="3" fillId="2" borderId="5" xfId="0" applyNumberFormat="1" applyFont="1" applyFill="1" applyBorder="1" applyProtection="1"/>
    <xf numFmtId="44" fontId="3" fillId="2" borderId="6" xfId="0" applyNumberFormat="1" applyFont="1" applyFill="1" applyBorder="1" applyProtection="1"/>
    <xf numFmtId="44" fontId="3" fillId="2" borderId="4" xfId="0" applyNumberFormat="1" applyFont="1" applyFill="1" applyBorder="1" applyAlignment="1" applyProtection="1">
      <alignment horizontal="center"/>
    </xf>
    <xf numFmtId="44" fontId="2" fillId="2" borderId="12" xfId="0" applyNumberFormat="1" applyFont="1" applyFill="1" applyBorder="1" applyAlignment="1" applyProtection="1">
      <alignment horizontal="center"/>
    </xf>
    <xf numFmtId="44" fontId="2" fillId="2" borderId="0" xfId="0" applyNumberFormat="1" applyFont="1" applyFill="1" applyBorder="1" applyAlignment="1" applyProtection="1">
      <alignment horizontal="center"/>
    </xf>
    <xf numFmtId="44" fontId="2" fillId="2" borderId="13" xfId="0" applyNumberFormat="1" applyFont="1" applyFill="1" applyBorder="1" applyAlignment="1" applyProtection="1">
      <alignment horizontal="center"/>
    </xf>
    <xf numFmtId="44" fontId="2" fillId="2" borderId="7" xfId="0" applyNumberFormat="1" applyFont="1" applyFill="1" applyBorder="1" applyAlignment="1" applyProtection="1">
      <alignment horizontal="center"/>
    </xf>
    <xf numFmtId="164" fontId="2" fillId="2" borderId="1" xfId="0" applyNumberFormat="1" applyFont="1" applyFill="1" applyBorder="1" applyProtection="1"/>
    <xf numFmtId="164" fontId="2" fillId="2" borderId="12" xfId="0" applyNumberFormat="1" applyFont="1" applyFill="1" applyBorder="1" applyProtection="1"/>
    <xf numFmtId="164" fontId="2" fillId="2" borderId="13" xfId="0" applyNumberFormat="1" applyFont="1" applyFill="1" applyBorder="1" applyProtection="1"/>
    <xf numFmtId="44" fontId="2" fillId="3" borderId="0" xfId="0" applyNumberFormat="1" applyFont="1" applyFill="1" applyProtection="1"/>
    <xf numFmtId="44" fontId="3" fillId="3" borderId="0" xfId="0" applyNumberFormat="1" applyFont="1" applyFill="1" applyProtection="1"/>
    <xf numFmtId="44" fontId="3" fillId="2" borderId="8" xfId="0" applyNumberFormat="1" applyFont="1" applyFill="1" applyBorder="1" applyAlignment="1" applyProtection="1">
      <alignment horizontal="center"/>
    </xf>
    <xf numFmtId="44" fontId="3" fillId="2" borderId="10" xfId="0" applyNumberFormat="1" applyFont="1" applyFill="1" applyBorder="1" applyAlignment="1" applyProtection="1">
      <alignment horizontal="center"/>
    </xf>
    <xf numFmtId="44" fontId="3" fillId="2" borderId="9" xfId="0" applyNumberFormat="1" applyFont="1" applyFill="1" applyBorder="1" applyAlignment="1" applyProtection="1">
      <alignment horizontal="center"/>
    </xf>
    <xf numFmtId="44" fontId="5" fillId="2" borderId="0" xfId="0" applyNumberFormat="1" applyFont="1" applyFill="1" applyAlignment="1" applyProtection="1">
      <alignment horizontal="left" vertical="top" wrapText="1"/>
    </xf>
    <xf numFmtId="44" fontId="4" fillId="2" borderId="2" xfId="0" applyNumberFormat="1" applyFont="1" applyFill="1" applyBorder="1" applyProtection="1">
      <protection locked="0"/>
    </xf>
    <xf numFmtId="10" fontId="2" fillId="2" borderId="0" xfId="1" applyNumberFormat="1" applyFont="1" applyFill="1" applyProtection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7B551"/>
      <color rgb="FF004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381001</xdr:colOff>
      <xdr:row>0</xdr:row>
      <xdr:rowOff>38100</xdr:rowOff>
    </xdr:from>
    <xdr:to>
      <xdr:col>7</xdr:col>
      <xdr:colOff>541020</xdr:colOff>
      <xdr:row>3</xdr:row>
      <xdr:rowOff>60960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ADAFD3-D9BB-4C68-9958-AAF2774272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7" t="18823" r="7647" b="10771"/>
        <a:stretch/>
      </xdr:blipFill>
      <xdr:spPr>
        <a:xfrm>
          <a:off x="4724401" y="38100"/>
          <a:ext cx="1760219" cy="1463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243D8-9D12-41D0-A4E7-AB42F8ECD2B7}">
  <dimension ref="A1:J33"/>
  <sheetViews>
    <sheetView tabSelected="1" workbookViewId="0">
      <selection activeCell="B12" sqref="B12"/>
    </sheetView>
  </sheetViews>
  <sheetFormatPr defaultRowHeight="15.6" x14ac:dyDescent="0.3"/>
  <cols>
    <col min="1" max="1" width="28.33203125" style="1" bestFit="1" customWidth="1"/>
    <col min="2" max="2" width="18.77734375" style="1" customWidth="1"/>
    <col min="3" max="4" width="13.109375" style="1" hidden="1" customWidth="1"/>
    <col min="5" max="5" width="16.21875" style="1" bestFit="1" customWidth="1"/>
    <col min="6" max="6" width="11.88671875" style="1" bestFit="1" customWidth="1"/>
    <col min="7" max="7" width="11.44140625" style="1" bestFit="1" customWidth="1"/>
    <col min="8" max="8" width="9.21875" style="1" bestFit="1" customWidth="1"/>
    <col min="9" max="16384" width="8.88671875" style="1"/>
  </cols>
  <sheetData>
    <row r="1" spans="1:10" ht="80.400000000000006" customHeight="1" x14ac:dyDescent="0.3">
      <c r="A1" s="32" t="s">
        <v>28</v>
      </c>
      <c r="B1" s="32"/>
      <c r="C1" s="3"/>
      <c r="D1" s="3"/>
      <c r="E1" s="3"/>
      <c r="F1" s="3"/>
      <c r="G1" s="3"/>
      <c r="H1" s="3"/>
      <c r="I1" s="3"/>
      <c r="J1" s="27"/>
    </row>
    <row r="2" spans="1:10" x14ac:dyDescent="0.3">
      <c r="A2" s="32"/>
      <c r="B2" s="32"/>
      <c r="C2" s="3"/>
      <c r="D2" s="3"/>
      <c r="E2" s="3"/>
      <c r="F2" s="3"/>
      <c r="G2" s="3"/>
      <c r="H2" s="3"/>
      <c r="I2" s="3"/>
      <c r="J2" s="27"/>
    </row>
    <row r="3" spans="1:10" ht="17.399999999999999" customHeight="1" x14ac:dyDescent="0.3">
      <c r="A3" s="32"/>
      <c r="B3" s="32"/>
      <c r="C3" s="3"/>
      <c r="D3" s="3"/>
      <c r="E3" s="3"/>
      <c r="F3" s="3"/>
      <c r="G3" s="3"/>
      <c r="H3" s="3"/>
      <c r="I3" s="3"/>
      <c r="J3" s="27"/>
    </row>
    <row r="4" spans="1:10" ht="16.2" thickBot="1" x14ac:dyDescent="0.35">
      <c r="A4" s="3"/>
      <c r="B4" s="3"/>
      <c r="C4" s="3"/>
      <c r="D4" s="3"/>
      <c r="E4" s="3"/>
      <c r="F4" s="3"/>
      <c r="G4" s="3"/>
      <c r="H4" s="3"/>
      <c r="I4" s="3"/>
      <c r="J4" s="27"/>
    </row>
    <row r="5" spans="1:10" ht="16.2" thickBot="1" x14ac:dyDescent="0.35">
      <c r="A5" s="29" t="s">
        <v>0</v>
      </c>
      <c r="B5" s="30"/>
      <c r="C5" s="3"/>
      <c r="D5" s="3"/>
      <c r="E5" s="29" t="s">
        <v>9</v>
      </c>
      <c r="F5" s="31"/>
      <c r="G5" s="31"/>
      <c r="H5" s="30"/>
      <c r="I5" s="3"/>
      <c r="J5" s="27"/>
    </row>
    <row r="6" spans="1:10" x14ac:dyDescent="0.3">
      <c r="A6" s="5" t="s">
        <v>1</v>
      </c>
      <c r="B6" s="5" t="s">
        <v>5</v>
      </c>
      <c r="C6" s="3"/>
      <c r="D6" s="3"/>
      <c r="E6" s="6"/>
      <c r="F6" s="6" t="s">
        <v>10</v>
      </c>
      <c r="G6" s="5" t="s">
        <v>11</v>
      </c>
      <c r="H6" s="5" t="s">
        <v>12</v>
      </c>
      <c r="I6" s="3"/>
      <c r="J6" s="27"/>
    </row>
    <row r="7" spans="1:10" x14ac:dyDescent="0.3">
      <c r="A7" s="7" t="s">
        <v>2</v>
      </c>
      <c r="B7" s="7" t="s">
        <v>7</v>
      </c>
      <c r="C7" s="3">
        <v>12570</v>
      </c>
      <c r="D7" s="3"/>
      <c r="E7" s="7" t="s">
        <v>13</v>
      </c>
      <c r="F7" s="25">
        <v>190</v>
      </c>
      <c r="G7" s="25">
        <f>H7/12</f>
        <v>823.33333333333337</v>
      </c>
      <c r="H7" s="25">
        <f>F7*52</f>
        <v>9880</v>
      </c>
      <c r="I7" s="3"/>
      <c r="J7" s="27"/>
    </row>
    <row r="8" spans="1:10" x14ac:dyDescent="0.3">
      <c r="A8" s="7" t="s">
        <v>3</v>
      </c>
      <c r="B8" s="7" t="s">
        <v>8</v>
      </c>
      <c r="C8" s="3">
        <f>50270-12570</f>
        <v>37700</v>
      </c>
      <c r="D8" s="3">
        <v>50270</v>
      </c>
      <c r="E8" s="7" t="s">
        <v>14</v>
      </c>
      <c r="F8" s="25">
        <v>175</v>
      </c>
      <c r="G8" s="25">
        <f t="shared" ref="G8:G9" si="0">H8/12</f>
        <v>758.33333333333337</v>
      </c>
      <c r="H8" s="25">
        <f t="shared" ref="H8:H9" si="1">F8*52</f>
        <v>9100</v>
      </c>
      <c r="I8" s="3"/>
      <c r="J8" s="27"/>
    </row>
    <row r="9" spans="1:10" ht="16.2" thickBot="1" x14ac:dyDescent="0.35">
      <c r="A9" s="8" t="s">
        <v>4</v>
      </c>
      <c r="B9" s="8" t="s">
        <v>6</v>
      </c>
      <c r="C9" s="3">
        <f>150000-50270</f>
        <v>99730</v>
      </c>
      <c r="D9" s="3">
        <v>150000</v>
      </c>
      <c r="E9" s="8" t="s">
        <v>15</v>
      </c>
      <c r="F9" s="26">
        <v>967</v>
      </c>
      <c r="G9" s="26">
        <f t="shared" si="0"/>
        <v>4190.333333333333</v>
      </c>
      <c r="H9" s="26">
        <f t="shared" si="1"/>
        <v>50284</v>
      </c>
      <c r="I9" s="3"/>
      <c r="J9" s="27"/>
    </row>
    <row r="10" spans="1:10" x14ac:dyDescent="0.3">
      <c r="A10" s="3"/>
      <c r="B10" s="3"/>
      <c r="C10" s="3">
        <v>125140</v>
      </c>
      <c r="D10" s="3"/>
      <c r="E10" s="3"/>
      <c r="F10" s="3"/>
      <c r="G10" s="3"/>
      <c r="H10" s="3"/>
      <c r="I10" s="3"/>
      <c r="J10" s="27"/>
    </row>
    <row r="11" spans="1:10" ht="16.2" thickBot="1" x14ac:dyDescent="0.35">
      <c r="A11" s="3"/>
      <c r="B11" s="3"/>
      <c r="C11" s="3"/>
      <c r="D11" s="3"/>
      <c r="E11" s="3"/>
      <c r="F11" s="3"/>
      <c r="G11" s="3"/>
      <c r="H11" s="3"/>
      <c r="I11" s="3"/>
      <c r="J11" s="27"/>
    </row>
    <row r="12" spans="1:10" ht="16.2" thickBot="1" x14ac:dyDescent="0.35">
      <c r="A12" s="9" t="s">
        <v>16</v>
      </c>
      <c r="B12" s="33">
        <v>0</v>
      </c>
      <c r="C12" s="3"/>
      <c r="D12" s="3"/>
      <c r="E12" s="3"/>
      <c r="F12" s="3"/>
      <c r="G12" s="3"/>
      <c r="H12" s="3"/>
      <c r="I12" s="3"/>
      <c r="J12" s="27"/>
    </row>
    <row r="13" spans="1:10" x14ac:dyDescent="0.3">
      <c r="A13" s="3"/>
      <c r="B13" s="3"/>
      <c r="C13" s="3"/>
      <c r="D13" s="3"/>
      <c r="E13" s="3"/>
      <c r="F13" s="3"/>
      <c r="G13" s="3"/>
      <c r="H13" s="3"/>
      <c r="I13" s="3"/>
      <c r="J13" s="27"/>
    </row>
    <row r="14" spans="1:10" x14ac:dyDescent="0.3">
      <c r="A14" s="3" t="s">
        <v>17</v>
      </c>
      <c r="B14" s="3"/>
      <c r="C14" s="3"/>
      <c r="D14" s="3"/>
      <c r="E14" s="4">
        <f>IF(B12&gt;H8,H8,B12)</f>
        <v>0</v>
      </c>
      <c r="F14" s="3"/>
      <c r="G14" s="3"/>
      <c r="H14" s="3"/>
      <c r="I14" s="3"/>
      <c r="J14" s="27"/>
    </row>
    <row r="15" spans="1:10" x14ac:dyDescent="0.3">
      <c r="A15" s="3" t="s">
        <v>18</v>
      </c>
      <c r="B15" s="3"/>
      <c r="C15" s="3"/>
      <c r="D15" s="3"/>
      <c r="E15" s="4">
        <f>B12-E14</f>
        <v>0</v>
      </c>
      <c r="F15" s="3"/>
      <c r="G15" s="3"/>
      <c r="H15" s="3"/>
      <c r="I15" s="3"/>
      <c r="J15" s="27"/>
    </row>
    <row r="16" spans="1:10" x14ac:dyDescent="0.3">
      <c r="A16" s="3"/>
      <c r="B16" s="3"/>
      <c r="C16" s="3"/>
      <c r="D16" s="3"/>
      <c r="E16" s="4"/>
      <c r="F16" s="3"/>
      <c r="G16" s="3"/>
      <c r="H16" s="3"/>
      <c r="I16" s="3"/>
      <c r="J16" s="27"/>
    </row>
    <row r="17" spans="1:10" x14ac:dyDescent="0.3">
      <c r="A17" s="3" t="s">
        <v>1</v>
      </c>
      <c r="B17" s="3"/>
      <c r="C17" s="3"/>
      <c r="D17" s="3"/>
      <c r="E17" s="4">
        <f>IF(B12&gt;125140,0,IF(B12&gt;100000,(C7-((B12-100000)/2)),C7))</f>
        <v>12570</v>
      </c>
      <c r="F17" s="3"/>
      <c r="G17" s="3"/>
      <c r="H17" s="3"/>
      <c r="I17" s="3"/>
      <c r="J17" s="27"/>
    </row>
    <row r="18" spans="1:10" x14ac:dyDescent="0.3">
      <c r="A18" s="3"/>
      <c r="B18" s="3"/>
      <c r="C18" s="3"/>
      <c r="D18" s="3"/>
      <c r="E18" s="4"/>
      <c r="F18" s="3"/>
      <c r="G18" s="3"/>
      <c r="H18" s="3"/>
      <c r="I18" s="3"/>
      <c r="J18" s="27"/>
    </row>
    <row r="19" spans="1:10" s="2" customFormat="1" x14ac:dyDescent="0.3">
      <c r="A19" s="10" t="s">
        <v>19</v>
      </c>
      <c r="B19" s="10"/>
      <c r="C19" s="10"/>
      <c r="D19" s="10"/>
      <c r="E19" s="11">
        <f>IF((E14+E15-E17)&gt;0,(E14+E15-E17),0)</f>
        <v>0</v>
      </c>
      <c r="F19" s="10"/>
      <c r="G19" s="10"/>
      <c r="H19" s="10"/>
      <c r="I19" s="10"/>
      <c r="J19" s="28"/>
    </row>
    <row r="20" spans="1:10" x14ac:dyDescent="0.3">
      <c r="A20" s="3"/>
      <c r="B20" s="3"/>
      <c r="C20" s="3"/>
      <c r="D20" s="3"/>
      <c r="E20" s="4"/>
      <c r="F20" s="3"/>
      <c r="G20" s="3"/>
      <c r="H20" s="3"/>
      <c r="I20" s="3"/>
      <c r="J20" s="27"/>
    </row>
    <row r="21" spans="1:10" x14ac:dyDescent="0.3">
      <c r="A21" s="3" t="s">
        <v>20</v>
      </c>
      <c r="B21" s="12">
        <v>0</v>
      </c>
      <c r="C21" s="3"/>
      <c r="D21" s="3"/>
      <c r="E21" s="4">
        <f>IF(E19&gt;2000,2000,E19)</f>
        <v>0</v>
      </c>
      <c r="F21" s="3">
        <f>E21*B21</f>
        <v>0</v>
      </c>
      <c r="G21" s="3"/>
      <c r="H21" s="3"/>
      <c r="I21" s="3"/>
      <c r="J21" s="27"/>
    </row>
    <row r="22" spans="1:10" x14ac:dyDescent="0.3">
      <c r="A22" s="3" t="s">
        <v>21</v>
      </c>
      <c r="B22" s="34">
        <v>8.7499999999999994E-2</v>
      </c>
      <c r="C22" s="3"/>
      <c r="D22" s="3"/>
      <c r="E22" s="4">
        <f>IF(B12&gt;C10,(C8-E21),IF(B12&gt;100000,(C8-E17-E21),IF(B12&gt;D8,(C8-E21),(E19-E21))))</f>
        <v>0</v>
      </c>
      <c r="F22" s="3">
        <f t="shared" ref="F22:F24" si="2">E22*B22</f>
        <v>0</v>
      </c>
      <c r="G22" s="3"/>
      <c r="H22" s="3"/>
      <c r="I22" s="3"/>
      <c r="J22" s="27"/>
    </row>
    <row r="23" spans="1:10" x14ac:dyDescent="0.3">
      <c r="A23" s="3" t="s">
        <v>22</v>
      </c>
      <c r="B23" s="34">
        <v>0.33750000000000002</v>
      </c>
      <c r="C23" s="3"/>
      <c r="D23" s="3"/>
      <c r="E23" s="4">
        <f>IF(B12&gt;D9,(D9-E22-E21),IF(B12&gt;D8,E19-E22-E21,0))</f>
        <v>0</v>
      </c>
      <c r="F23" s="3">
        <f t="shared" si="2"/>
        <v>0</v>
      </c>
      <c r="G23" s="3"/>
      <c r="H23" s="3"/>
      <c r="I23" s="3"/>
      <c r="J23" s="27"/>
    </row>
    <row r="24" spans="1:10" x14ac:dyDescent="0.3">
      <c r="A24" s="3" t="s">
        <v>23</v>
      </c>
      <c r="B24" s="34">
        <v>0.39350000000000002</v>
      </c>
      <c r="C24" s="3"/>
      <c r="D24" s="3"/>
      <c r="E24" s="24">
        <f>IF(B12&gt;D9,(E19-D9),0)</f>
        <v>0</v>
      </c>
      <c r="F24" s="13">
        <f t="shared" si="2"/>
        <v>0</v>
      </c>
      <c r="G24" s="3"/>
      <c r="H24" s="3"/>
      <c r="I24" s="3"/>
      <c r="J24" s="27"/>
    </row>
    <row r="25" spans="1:10" ht="16.2" thickBot="1" x14ac:dyDescent="0.35">
      <c r="A25" s="3"/>
      <c r="B25" s="3"/>
      <c r="C25" s="3"/>
      <c r="D25" s="3"/>
      <c r="E25" s="4">
        <f>SUM(E21:E24)</f>
        <v>0</v>
      </c>
      <c r="F25" s="3"/>
      <c r="G25" s="3"/>
      <c r="H25" s="3"/>
      <c r="I25" s="3"/>
      <c r="J25" s="27"/>
    </row>
    <row r="26" spans="1:10" s="2" customFormat="1" ht="16.2" thickBot="1" x14ac:dyDescent="0.35">
      <c r="A26" s="10" t="s">
        <v>24</v>
      </c>
      <c r="B26" s="10"/>
      <c r="C26" s="10"/>
      <c r="D26" s="10"/>
      <c r="E26" s="10"/>
      <c r="F26" s="14">
        <f>SUM(F21:F24)</f>
        <v>0</v>
      </c>
      <c r="G26" s="10"/>
      <c r="H26" s="10"/>
      <c r="I26" s="10"/>
      <c r="J26" s="28"/>
    </row>
    <row r="27" spans="1:10" x14ac:dyDescent="0.3">
      <c r="A27" s="3"/>
      <c r="B27" s="3"/>
      <c r="C27" s="3"/>
      <c r="D27" s="3"/>
      <c r="E27" s="3"/>
      <c r="F27" s="3"/>
      <c r="G27" s="3"/>
      <c r="H27" s="3"/>
      <c r="I27" s="3"/>
      <c r="J27" s="27"/>
    </row>
    <row r="28" spans="1:10" ht="16.2" thickBot="1" x14ac:dyDescent="0.35">
      <c r="A28" s="3"/>
      <c r="B28" s="3"/>
      <c r="C28" s="3"/>
      <c r="D28" s="3"/>
      <c r="E28" s="3"/>
      <c r="F28" s="3"/>
      <c r="G28" s="3"/>
      <c r="H28" s="3"/>
      <c r="I28" s="3"/>
      <c r="J28" s="27"/>
    </row>
    <row r="29" spans="1:10" x14ac:dyDescent="0.3">
      <c r="A29" s="15"/>
      <c r="B29" s="16" t="s">
        <v>26</v>
      </c>
      <c r="C29" s="19"/>
      <c r="D29" s="19"/>
      <c r="E29" s="16" t="s">
        <v>27</v>
      </c>
      <c r="F29" s="3"/>
      <c r="G29" s="3"/>
      <c r="H29" s="3"/>
      <c r="I29" s="3"/>
      <c r="J29" s="27"/>
    </row>
    <row r="30" spans="1:10" x14ac:dyDescent="0.3">
      <c r="A30" s="17" t="s">
        <v>25</v>
      </c>
      <c r="B30" s="20">
        <f>E14/12</f>
        <v>0</v>
      </c>
      <c r="C30" s="21"/>
      <c r="D30" s="21"/>
      <c r="E30" s="20">
        <f>E14</f>
        <v>0</v>
      </c>
      <c r="F30" s="3"/>
      <c r="G30" s="3"/>
      <c r="H30" s="3"/>
      <c r="I30" s="3"/>
      <c r="J30" s="27"/>
    </row>
    <row r="31" spans="1:10" x14ac:dyDescent="0.3">
      <c r="A31" s="17" t="s">
        <v>18</v>
      </c>
      <c r="B31" s="20">
        <f>E15/12</f>
        <v>0</v>
      </c>
      <c r="C31" s="21"/>
      <c r="D31" s="21"/>
      <c r="E31" s="20">
        <f>E15</f>
        <v>0</v>
      </c>
      <c r="F31" s="3"/>
      <c r="G31" s="3"/>
      <c r="H31" s="3"/>
      <c r="I31" s="3"/>
      <c r="J31" s="27"/>
    </row>
    <row r="32" spans="1:10" ht="16.2" thickBot="1" x14ac:dyDescent="0.35">
      <c r="A32" s="18" t="s">
        <v>24</v>
      </c>
      <c r="B32" s="22">
        <f>F26/12</f>
        <v>0</v>
      </c>
      <c r="C32" s="23"/>
      <c r="D32" s="23"/>
      <c r="E32" s="22">
        <f>F26</f>
        <v>0</v>
      </c>
      <c r="F32" s="3"/>
      <c r="G32" s="3"/>
      <c r="H32" s="3"/>
      <c r="I32" s="3"/>
      <c r="J32" s="27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27"/>
    </row>
  </sheetData>
  <sheetProtection algorithmName="SHA-512" hashValue="BzG9aApQz7oOY2S8gvZ5MduPaQNzdzMIrl0lQPYrp4EizQ7znohLkpvF7mh6/TE5cudBj9TWt+sSZd+Z3ru5NQ==" saltValue="JP9Kzo8x9dcLrMvfmDBDqQ==" spinCount="100000" sheet="1" objects="1" scenarios="1" selectLockedCells="1"/>
  <mergeCells count="3">
    <mergeCell ref="A5:B5"/>
    <mergeCell ref="E5:H5"/>
    <mergeCell ref="A1:B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Kadeshya MacDonna</dc:creator>
  <cp:lastModifiedBy>Kadeshya MacDonna</cp:lastModifiedBy>
  <dcterms:created xsi:type="dcterms:W3CDTF">2022-01-16T08:29:33Z</dcterms:created>
  <dcterms:modified xsi:type="dcterms:W3CDTF">2022-04-02T18:47:54Z</dcterms:modified>
</cp:coreProperties>
</file>